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jects.cowiportal.com\ps\A118222\Documents\03 Project documents\Fase_3_ansøgning om klap og nyttiggørelse\Prøvetagning\Analyseresultater\Til MST\"/>
    </mc:Choice>
  </mc:AlternateContent>
  <xr:revisionPtr revIDLastSave="0" documentId="13_ncr:1_{412AAB54-E4FB-4E0A-B712-1C3BF16B0DA0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Tungmetaller" sheetId="3" r:id="rId1"/>
    <sheet name=" Analyser fra lab." sheetId="1" r:id="rId2"/>
    <sheet name="Analyser_tilpasset af COW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5" i="2"/>
  <c r="J3" i="2"/>
  <c r="J4" i="2"/>
  <c r="J5" i="2"/>
  <c r="J6" i="2"/>
  <c r="J7" i="2"/>
  <c r="J8" i="2"/>
  <c r="J9" i="2"/>
  <c r="J10" i="2"/>
  <c r="J11" i="2"/>
  <c r="J12" i="2"/>
  <c r="I14" i="2"/>
  <c r="H14" i="2"/>
</calcChain>
</file>

<file path=xl/sharedStrings.xml><?xml version="1.0" encoding="utf-8"?>
<sst xmlns="http://schemas.openxmlformats.org/spreadsheetml/2006/main" count="421" uniqueCount="138">
  <si>
    <t>Prøvenr.</t>
  </si>
  <si>
    <t>Prøvemrk.</t>
  </si>
  <si>
    <t>Modtaget</t>
  </si>
  <si>
    <t>Sag</t>
  </si>
  <si>
    <t>Prøvested</t>
  </si>
  <si>
    <t>Tørstofindhold</t>
  </si>
  <si>
    <t>Top Prøve</t>
  </si>
  <si>
    <t>Bund Prøve</t>
  </si>
  <si>
    <t>Kornstørrelsesfordeling</t>
  </si>
  <si>
    <t>Organotinforbindelser, TBT</t>
  </si>
  <si>
    <t>Tributyltin, TBT-Sn</t>
  </si>
  <si>
    <t>Tributyltin-cation</t>
  </si>
  <si>
    <t>Glødetab af total prøve</t>
  </si>
  <si>
    <t>Arsen, As</t>
  </si>
  <si>
    <t>Bly, Pb</t>
  </si>
  <si>
    <t>Cadmium, Cd</t>
  </si>
  <si>
    <t>Chrom (total), Cr</t>
  </si>
  <si>
    <t>Kobber, Cu</t>
  </si>
  <si>
    <t>Kviksølv, Hg</t>
  </si>
  <si>
    <t>Nikkel, Ni</t>
  </si>
  <si>
    <t>Zink, Zn</t>
  </si>
  <si>
    <t>PAH'er, 9 stoffer</t>
  </si>
  <si>
    <t>Phenanthren</t>
  </si>
  <si>
    <t>Anthracen</t>
  </si>
  <si>
    <t>Fluoranthen</t>
  </si>
  <si>
    <t>Pyren</t>
  </si>
  <si>
    <t>Benzo(a)anthracen</t>
  </si>
  <si>
    <t>Chrysen</t>
  </si>
  <si>
    <t>Benz(a)pyren</t>
  </si>
  <si>
    <t>Indeno(1,2,3-cd)pyren</t>
  </si>
  <si>
    <t>Benzo(ghi)perylen</t>
  </si>
  <si>
    <t>Sum af PAH'er 9 komp.</t>
  </si>
  <si>
    <t>PCB i jord, fast m.m.</t>
  </si>
  <si>
    <t>PCB congen 28</t>
  </si>
  <si>
    <t>PCB congen 52</t>
  </si>
  <si>
    <t>PCB congen 101</t>
  </si>
  <si>
    <t>PCB congen 118</t>
  </si>
  <si>
    <t>PCB congen 138</t>
  </si>
  <si>
    <t>PCB congen 153</t>
  </si>
  <si>
    <t>PCB congen 180</t>
  </si>
  <si>
    <t>PCB sum 7 stk.</t>
  </si>
  <si>
    <t>Total PCB, sum af PCB 7 stk. x 5</t>
  </si>
  <si>
    <t>DS 204:1980</t>
  </si>
  <si>
    <t>ISO 11277:2009</t>
  </si>
  <si>
    <t>ISO 23161:2011 GC-ICP-SFMS</t>
  </si>
  <si>
    <t>ISO 23161:2011 Beregning</t>
  </si>
  <si>
    <t>DS 259:2003+DS/EN 16170:2016</t>
  </si>
  <si>
    <t>DS 259:2003+DS/EN 16175-1:2016</t>
  </si>
  <si>
    <t>REFLAB 4:2008</t>
  </si>
  <si>
    <t>EPA 8082, mod.</t>
  </si>
  <si>
    <t>Beregning</t>
  </si>
  <si>
    <t>%</t>
  </si>
  <si>
    <t>m u.t.</t>
  </si>
  <si>
    <t>-</t>
  </si>
  <si>
    <t>µg Sn/kg TS</t>
  </si>
  <si>
    <t>µg/kg TS</t>
  </si>
  <si>
    <t>mg/kg TS</t>
  </si>
  <si>
    <t>S1</t>
  </si>
  <si>
    <t>18-06-2020</t>
  </si>
  <si>
    <t>A118222-004</t>
  </si>
  <si>
    <t>Prøvetagning i Thyborøn Havn</t>
  </si>
  <si>
    <t>88,6</t>
  </si>
  <si>
    <t>Se vedhæftning</t>
  </si>
  <si>
    <t>:</t>
  </si>
  <si>
    <t>&lt;0,4093</t>
  </si>
  <si>
    <t>&lt;1</t>
  </si>
  <si>
    <t>5,1</t>
  </si>
  <si>
    <t>&lt;0,01</t>
  </si>
  <si>
    <t>&lt;0,010</t>
  </si>
  <si>
    <t>i.p.</t>
  </si>
  <si>
    <t>&lt;0,0010</t>
  </si>
  <si>
    <t>&lt;0,007</t>
  </si>
  <si>
    <t>&lt;0,035</t>
  </si>
  <si>
    <t>S2</t>
  </si>
  <si>
    <t>81,8</t>
  </si>
  <si>
    <t>1,4</t>
  </si>
  <si>
    <t>S3</t>
  </si>
  <si>
    <t>79,3</t>
  </si>
  <si>
    <t>0,3</t>
  </si>
  <si>
    <t>S4</t>
  </si>
  <si>
    <t>87,0</t>
  </si>
  <si>
    <t>13,8</t>
  </si>
  <si>
    <t>S5</t>
  </si>
  <si>
    <t>71,7</t>
  </si>
  <si>
    <t>2,5</t>
  </si>
  <si>
    <t>Sum af 9 PAH'er</t>
  </si>
  <si>
    <t>Nedre aktionsniveau</t>
  </si>
  <si>
    <t>Øvre aktionsniveau</t>
  </si>
  <si>
    <t>Sum af 7 PCB'er</t>
  </si>
  <si>
    <t xml:space="preserve">Glødetab </t>
  </si>
  <si>
    <t>Antal nedstik</t>
  </si>
  <si>
    <t>Beskrivelse:</t>
  </si>
  <si>
    <t>Stikprøve nr.</t>
  </si>
  <si>
    <t>Dybde</t>
  </si>
  <si>
    <t>S1a</t>
  </si>
  <si>
    <t>-11,4m</t>
  </si>
  <si>
    <t>S1b</t>
  </si>
  <si>
    <t>-9,7m</t>
  </si>
  <si>
    <t>S2a</t>
  </si>
  <si>
    <t>-10,9m</t>
  </si>
  <si>
    <t>S3a</t>
  </si>
  <si>
    <t>-8,5m</t>
  </si>
  <si>
    <t>0-0,1 SAND, fin-mellemkornet, m. små skaller lyst gråt
0,1-0,3 LER, siltet, gråt</t>
  </si>
  <si>
    <t>S4a</t>
  </si>
  <si>
    <t>-7,8m</t>
  </si>
  <si>
    <t>S5a</t>
  </si>
  <si>
    <t>-9,8m</t>
  </si>
  <si>
    <t>Dybde (vurderet)</t>
  </si>
  <si>
    <t>S2b</t>
  </si>
  <si>
    <t>-11,0m</t>
  </si>
  <si>
    <t>S3b</t>
  </si>
  <si>
    <t>-9,0m</t>
  </si>
  <si>
    <t>S4b</t>
  </si>
  <si>
    <t>-9,4m</t>
  </si>
  <si>
    <t>S5b</t>
  </si>
  <si>
    <t>-9,3m</t>
  </si>
  <si>
    <t>S3c</t>
  </si>
  <si>
    <t>-9,1m</t>
  </si>
  <si>
    <t>S4c</t>
  </si>
  <si>
    <t>-12,0m</t>
  </si>
  <si>
    <t>S3d</t>
  </si>
  <si>
    <t>-9,6m</t>
  </si>
  <si>
    <t>S4d</t>
  </si>
  <si>
    <t>-8,9m</t>
  </si>
  <si>
    <t>S3e</t>
  </si>
  <si>
    <t>-11,2m</t>
  </si>
  <si>
    <t>Sand, fin-mellemkornet,</t>
  </si>
  <si>
    <t>Maksimal værdi</t>
  </si>
  <si>
    <t>Maksimal værdi i forhold til nedre aktionsniveau</t>
  </si>
  <si>
    <t>Sand i øverst 10 cm, fin-mellemkornet. Ler under 10 cm.</t>
  </si>
  <si>
    <t>0-0,3 SAND, mellem-grovkornet, gruset, m. små skaller, lyst gråt</t>
  </si>
  <si>
    <t>0-0,3 SAND, fin-mellemkornet, m. små skaller, lyst gråt</t>
  </si>
  <si>
    <t>0-0,25 SAND, mellemkornet, enk. grusk.,m. små skaller, lyst gråt 
0,25-0,3 LER, siltet, gråt</t>
  </si>
  <si>
    <t>0-0,3 SAND, finkornet, m. små skaller, lyst gråt</t>
  </si>
  <si>
    <t>0-0,3 SAND, fin-mellemkornet, m. tynde lerlag, m. små skaller, lyst gråt</t>
  </si>
  <si>
    <t>0-0,3 SAND, fin-mellemkornet, enk. grusk., m. små skaller, lyst gråt</t>
  </si>
  <si>
    <t>Sand, fin-mellemkornet og gruset</t>
  </si>
  <si>
    <t>Sand, fin-mellemkornet samt 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</si>
</sst>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 applyNumberFormat="1" applyFont="1" applyFill="1" applyBorder="1" applyAlignment="1" applyProtection="1"/>
    <xf numFmtId="0" fontId="1" fillId="0" borderId="0" xfId="0" applyFont="1" applyAlignment="1" applyProtection="1">
      <alignment wrapText="1"/>
    </xf>
    <xf numFmtId="0" fontId="1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right" wrapText="1"/>
    </xf>
    <xf numFmtId="0" fontId="1" fillId="2" borderId="1" xfId="0" applyNumberFormat="1" applyFont="1" applyFill="1" applyBorder="1" applyAlignment="1" applyProtection="1">
      <alignment horizontal="right" wrapText="1"/>
    </xf>
    <xf numFmtId="0" fontId="1" fillId="2" borderId="1" xfId="0" applyFont="1" applyFill="1" applyBorder="1" applyAlignment="1" applyProtection="1">
      <alignment horizontal="right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Alignment="1" applyProtection="1">
      <alignment wrapText="1"/>
    </xf>
    <xf numFmtId="0" fontId="2" fillId="0" borderId="1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/>
    </xf>
    <xf numFmtId="1" fontId="1" fillId="0" borderId="1" xfId="0" applyNumberFormat="1" applyFont="1" applyBorder="1" applyAlignment="1" applyProtection="1">
      <alignment horizontal="right" wrapText="1"/>
    </xf>
  </cellXfs>
  <cellStyles count="3">
    <cellStyle name="Normal" xfId="0" builtinId="0"/>
    <cellStyle name="Normal 3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Tungmetaller</a:t>
            </a:r>
            <a:r>
              <a:rPr lang="da-DK" baseline="0"/>
              <a:t> - Thyborøn Kanal 2020 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Analyser fra lab.'!$N$1</c:f>
              <c:strCache>
                <c:ptCount val="1"/>
                <c:pt idx="0">
                  <c:v>Arsen, 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lab.'!$N$4:$N$8</c:f>
              <c:numCache>
                <c:formatCode>General</c:formatCode>
                <c:ptCount val="5"/>
                <c:pt idx="0">
                  <c:v>2.8</c:v>
                </c:pt>
                <c:pt idx="1">
                  <c:v>4.9000000000000004</c:v>
                </c:pt>
                <c:pt idx="2">
                  <c:v>1.1000000000000001</c:v>
                </c:pt>
                <c:pt idx="3">
                  <c:v>1.2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C-457A-AFE5-553321C9DD50}"/>
            </c:ext>
          </c:extLst>
        </c:ser>
        <c:ser>
          <c:idx val="1"/>
          <c:order val="1"/>
          <c:tx>
            <c:strRef>
              <c:f>' Analyser fra lab.'!$O$1</c:f>
              <c:strCache>
                <c:ptCount val="1"/>
                <c:pt idx="0">
                  <c:v>Bly, Pb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lab.'!$O$4:$O$8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C-457A-AFE5-553321C9DD50}"/>
            </c:ext>
          </c:extLst>
        </c:ser>
        <c:ser>
          <c:idx val="2"/>
          <c:order val="2"/>
          <c:tx>
            <c:strRef>
              <c:f>' Analyser fra lab.'!$P$1</c:f>
              <c:strCache>
                <c:ptCount val="1"/>
                <c:pt idx="0">
                  <c:v>Cadmium, Cd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lab.'!$P$4:$P$8</c:f>
              <c:numCache>
                <c:formatCode>General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0.03</c:v>
                </c:pt>
                <c:pt idx="3">
                  <c:v>0.03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C-457A-AFE5-553321C9DD50}"/>
            </c:ext>
          </c:extLst>
        </c:ser>
        <c:ser>
          <c:idx val="3"/>
          <c:order val="3"/>
          <c:tx>
            <c:strRef>
              <c:f>' Analyser fra lab.'!$Q$1</c:f>
              <c:strCache>
                <c:ptCount val="1"/>
                <c:pt idx="0">
                  <c:v>Chrom (total), Cr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lab.'!$Q$4:$Q$8</c:f>
              <c:numCache>
                <c:formatCode>General</c:formatCode>
                <c:ptCount val="5"/>
                <c:pt idx="0">
                  <c:v>0.78</c:v>
                </c:pt>
                <c:pt idx="1">
                  <c:v>11</c:v>
                </c:pt>
                <c:pt idx="2">
                  <c:v>0.97</c:v>
                </c:pt>
                <c:pt idx="3">
                  <c:v>0.74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C-457A-AFE5-553321C9DD50}"/>
            </c:ext>
          </c:extLst>
        </c:ser>
        <c:ser>
          <c:idx val="4"/>
          <c:order val="4"/>
          <c:tx>
            <c:strRef>
              <c:f>' Analyser fra lab.'!$R$1</c:f>
              <c:strCache>
                <c:ptCount val="1"/>
                <c:pt idx="0">
                  <c:v>Kobber, Cu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lab.'!$R$4:$R$8</c:f>
              <c:numCache>
                <c:formatCode>General</c:formatCode>
                <c:ptCount val="5"/>
                <c:pt idx="0">
                  <c:v>0.4</c:v>
                </c:pt>
                <c:pt idx="1">
                  <c:v>4.2</c:v>
                </c:pt>
                <c:pt idx="2">
                  <c:v>1</c:v>
                </c:pt>
                <c:pt idx="3">
                  <c:v>1.5</c:v>
                </c:pt>
                <c:pt idx="4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C-457A-AFE5-553321C9DD50}"/>
            </c:ext>
          </c:extLst>
        </c:ser>
        <c:ser>
          <c:idx val="5"/>
          <c:order val="5"/>
          <c:tx>
            <c:strRef>
              <c:f>' Analyser fra lab.'!$S$1</c:f>
              <c:strCache>
                <c:ptCount val="1"/>
                <c:pt idx="0">
                  <c:v>Kviksølv, Hg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lab.'!$S$4:$S$8</c:f>
              <c:numCache>
                <c:formatCode>General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C-457A-AFE5-553321C9DD50}"/>
            </c:ext>
          </c:extLst>
        </c:ser>
        <c:ser>
          <c:idx val="6"/>
          <c:order val="6"/>
          <c:tx>
            <c:strRef>
              <c:f>' Analyser fra lab.'!$T$1</c:f>
              <c:strCache>
                <c:ptCount val="1"/>
                <c:pt idx="0">
                  <c:v>Nikkel, 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lab.'!$T$4:$T$8</c:f>
              <c:numCache>
                <c:formatCode>General</c:formatCode>
                <c:ptCount val="5"/>
                <c:pt idx="0">
                  <c:v>0.6</c:v>
                </c:pt>
                <c:pt idx="1">
                  <c:v>8.6999999999999993</c:v>
                </c:pt>
                <c:pt idx="2">
                  <c:v>0.5</c:v>
                </c:pt>
                <c:pt idx="3">
                  <c:v>0.71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9C-457A-AFE5-553321C9DD50}"/>
            </c:ext>
          </c:extLst>
        </c:ser>
        <c:ser>
          <c:idx val="7"/>
          <c:order val="7"/>
          <c:tx>
            <c:strRef>
              <c:f>' Analyser fra lab.'!$U$1</c:f>
              <c:strCache>
                <c:ptCount val="1"/>
                <c:pt idx="0">
                  <c:v>Zink, Zn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Analyser fra lab.'!$B$4:$B$8</c:f>
              <c:strCache>
                <c:ptCount val="5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</c:strCache>
            </c:strRef>
          </c:cat>
          <c:val>
            <c:numRef>
              <c:f>' Analyser fra lab.'!$U$4:$U$8</c:f>
              <c:numCache>
                <c:formatCode>General</c:formatCode>
                <c:ptCount val="5"/>
                <c:pt idx="0">
                  <c:v>3.5</c:v>
                </c:pt>
                <c:pt idx="1">
                  <c:v>24</c:v>
                </c:pt>
                <c:pt idx="2">
                  <c:v>3.6</c:v>
                </c:pt>
                <c:pt idx="3">
                  <c:v>4.8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9C-457A-AFE5-553321C9D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316328"/>
        <c:axId val="429316656"/>
      </c:barChart>
      <c:catAx>
        <c:axId val="42931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9316656"/>
        <c:crosses val="autoZero"/>
        <c:auto val="1"/>
        <c:lblAlgn val="ctr"/>
        <c:lblOffset val="100"/>
        <c:noMultiLvlLbl val="0"/>
      </c:catAx>
      <c:valAx>
        <c:axId val="42931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931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368CAB-6DA2-4ED4-B5BB-B5C3735ABF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9" sqref="A9"/>
    </sheetView>
  </sheetViews>
  <sheetFormatPr defaultRowHeight="12.75" customHeight="1" thickTop="1" thickBottom="1" x14ac:dyDescent="0.25"/>
  <cols>
    <col min="1" max="1" width="11" style="1" customWidth="1"/>
    <col min="2" max="2" width="16.42578125" style="1" customWidth="1"/>
    <col min="3" max="3" width="11" style="1" customWidth="1"/>
    <col min="4" max="5" width="27.42578125" style="1" customWidth="1"/>
    <col min="6" max="42" width="21.85546875" style="1" customWidth="1"/>
  </cols>
  <sheetData>
    <row r="1" spans="1:42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ht="25.5" x14ac:dyDescent="0.2">
      <c r="F2" s="1" t="s">
        <v>42</v>
      </c>
      <c r="I2" s="1" t="s">
        <v>43</v>
      </c>
      <c r="J2" s="1" t="s">
        <v>44</v>
      </c>
      <c r="K2" s="1" t="s">
        <v>45</v>
      </c>
      <c r="L2" s="1" t="s">
        <v>44</v>
      </c>
      <c r="M2" s="1" t="s">
        <v>42</v>
      </c>
      <c r="N2" s="1" t="s">
        <v>46</v>
      </c>
      <c r="O2" s="1" t="s">
        <v>46</v>
      </c>
      <c r="P2" s="1" t="s">
        <v>46</v>
      </c>
      <c r="Q2" s="1" t="s">
        <v>46</v>
      </c>
      <c r="R2" s="1" t="s">
        <v>46</v>
      </c>
      <c r="S2" s="1" t="s">
        <v>47</v>
      </c>
      <c r="T2" s="1" t="s">
        <v>46</v>
      </c>
      <c r="U2" s="1" t="s">
        <v>46</v>
      </c>
      <c r="V2" s="1" t="s">
        <v>48</v>
      </c>
      <c r="W2" s="1" t="s">
        <v>48</v>
      </c>
      <c r="X2" s="1" t="s">
        <v>48</v>
      </c>
      <c r="Y2" s="1" t="s">
        <v>48</v>
      </c>
      <c r="Z2" s="1" t="s">
        <v>48</v>
      </c>
      <c r="AA2" s="1" t="s">
        <v>48</v>
      </c>
      <c r="AB2" s="1" t="s">
        <v>48</v>
      </c>
      <c r="AC2" s="1" t="s">
        <v>48</v>
      </c>
      <c r="AD2" s="1" t="s">
        <v>48</v>
      </c>
      <c r="AE2" s="1" t="s">
        <v>48</v>
      </c>
      <c r="AF2" s="1" t="s">
        <v>48</v>
      </c>
      <c r="AG2" s="1" t="s">
        <v>49</v>
      </c>
      <c r="AH2" s="1" t="s">
        <v>49</v>
      </c>
      <c r="AI2" s="1" t="s">
        <v>49</v>
      </c>
      <c r="AJ2" s="1" t="s">
        <v>49</v>
      </c>
      <c r="AK2" s="1" t="s">
        <v>49</v>
      </c>
      <c r="AL2" s="1" t="s">
        <v>49</v>
      </c>
      <c r="AM2" s="1" t="s">
        <v>49</v>
      </c>
      <c r="AN2" s="1" t="s">
        <v>49</v>
      </c>
      <c r="AO2" s="1" t="s">
        <v>49</v>
      </c>
      <c r="AP2" s="1" t="s">
        <v>50</v>
      </c>
    </row>
    <row r="3" spans="1:42" x14ac:dyDescent="0.2">
      <c r="F3" s="1" t="s">
        <v>51</v>
      </c>
      <c r="G3" s="1" t="s">
        <v>52</v>
      </c>
      <c r="H3" s="1" t="s">
        <v>52</v>
      </c>
      <c r="I3" s="1" t="s">
        <v>53</v>
      </c>
      <c r="J3" s="1" t="s">
        <v>53</v>
      </c>
      <c r="K3" s="1" t="s">
        <v>54</v>
      </c>
      <c r="L3" s="1" t="s">
        <v>55</v>
      </c>
      <c r="M3" s="1" t="s">
        <v>51</v>
      </c>
      <c r="N3" s="1" t="s">
        <v>56</v>
      </c>
      <c r="O3" s="1" t="s">
        <v>56</v>
      </c>
      <c r="P3" s="1" t="s">
        <v>56</v>
      </c>
      <c r="Q3" s="1" t="s">
        <v>56</v>
      </c>
      <c r="R3" s="1" t="s">
        <v>56</v>
      </c>
      <c r="S3" s="1" t="s">
        <v>56</v>
      </c>
      <c r="T3" s="1" t="s">
        <v>56</v>
      </c>
      <c r="U3" s="1" t="s">
        <v>56</v>
      </c>
      <c r="V3" s="1" t="s">
        <v>53</v>
      </c>
      <c r="W3" s="1" t="s">
        <v>56</v>
      </c>
      <c r="X3" s="1" t="s">
        <v>56</v>
      </c>
      <c r="Y3" s="1" t="s">
        <v>56</v>
      </c>
      <c r="Z3" s="1" t="s">
        <v>56</v>
      </c>
      <c r="AA3" s="1" t="s">
        <v>56</v>
      </c>
      <c r="AB3" s="1" t="s">
        <v>56</v>
      </c>
      <c r="AC3" s="1" t="s">
        <v>56</v>
      </c>
      <c r="AD3" s="1" t="s">
        <v>56</v>
      </c>
      <c r="AE3" s="1" t="s">
        <v>56</v>
      </c>
      <c r="AF3" s="1" t="s">
        <v>56</v>
      </c>
      <c r="AG3" s="1" t="s">
        <v>53</v>
      </c>
      <c r="AH3" s="1" t="s">
        <v>56</v>
      </c>
      <c r="AI3" s="1" t="s">
        <v>56</v>
      </c>
      <c r="AJ3" s="1" t="s">
        <v>56</v>
      </c>
      <c r="AK3" s="1" t="s">
        <v>56</v>
      </c>
      <c r="AL3" s="1" t="s">
        <v>56</v>
      </c>
      <c r="AM3" s="1" t="s">
        <v>56</v>
      </c>
      <c r="AN3" s="1" t="s">
        <v>56</v>
      </c>
      <c r="AO3" s="1" t="s">
        <v>56</v>
      </c>
      <c r="AP3" s="1" t="s">
        <v>56</v>
      </c>
    </row>
    <row r="4" spans="1:42" x14ac:dyDescent="0.2">
      <c r="A4" s="1">
        <v>135961</v>
      </c>
      <c r="B4" s="1" t="s">
        <v>57</v>
      </c>
      <c r="C4" s="1" t="s">
        <v>58</v>
      </c>
      <c r="D4" s="1" t="s">
        <v>59</v>
      </c>
      <c r="E4" s="1" t="s">
        <v>60</v>
      </c>
      <c r="F4" s="1" t="s">
        <v>61</v>
      </c>
      <c r="G4" s="1" t="s">
        <v>53</v>
      </c>
      <c r="H4" s="1" t="s">
        <v>53</v>
      </c>
      <c r="I4" s="1" t="s">
        <v>62</v>
      </c>
      <c r="J4" s="1" t="s">
        <v>63</v>
      </c>
      <c r="K4" s="1" t="s">
        <v>64</v>
      </c>
      <c r="L4" s="1" t="s">
        <v>65</v>
      </c>
      <c r="M4" s="1" t="s">
        <v>66</v>
      </c>
      <c r="N4" s="15">
        <v>2.8</v>
      </c>
      <c r="O4" s="1" t="s">
        <v>65</v>
      </c>
      <c r="P4" s="15">
        <v>0.04</v>
      </c>
      <c r="Q4" s="15">
        <v>0.78</v>
      </c>
      <c r="R4" s="15">
        <v>0.4</v>
      </c>
      <c r="S4" s="1" t="s">
        <v>67</v>
      </c>
      <c r="T4" s="15">
        <v>0.6</v>
      </c>
      <c r="U4" s="15">
        <v>3.5</v>
      </c>
      <c r="V4" s="1" t="s">
        <v>63</v>
      </c>
      <c r="W4" s="1" t="s">
        <v>68</v>
      </c>
      <c r="X4" s="1" t="s">
        <v>68</v>
      </c>
      <c r="Y4" s="1" t="s">
        <v>68</v>
      </c>
      <c r="Z4" s="1" t="s">
        <v>68</v>
      </c>
      <c r="AA4" s="1" t="s">
        <v>68</v>
      </c>
      <c r="AB4" s="1" t="s">
        <v>68</v>
      </c>
      <c r="AC4" s="1" t="s">
        <v>68</v>
      </c>
      <c r="AD4" s="1" t="s">
        <v>68</v>
      </c>
      <c r="AE4" s="1" t="s">
        <v>68</v>
      </c>
      <c r="AF4" s="1" t="s">
        <v>69</v>
      </c>
      <c r="AG4" s="1" t="s">
        <v>63</v>
      </c>
      <c r="AH4" s="1" t="s">
        <v>70</v>
      </c>
      <c r="AI4" s="1" t="s">
        <v>70</v>
      </c>
      <c r="AJ4" s="1" t="s">
        <v>70</v>
      </c>
      <c r="AK4" s="1" t="s">
        <v>70</v>
      </c>
      <c r="AL4" s="1" t="s">
        <v>70</v>
      </c>
      <c r="AM4" s="1" t="s">
        <v>70</v>
      </c>
      <c r="AN4" s="1" t="s">
        <v>70</v>
      </c>
      <c r="AO4" s="1" t="s">
        <v>71</v>
      </c>
      <c r="AP4" s="1" t="s">
        <v>72</v>
      </c>
    </row>
    <row r="5" spans="1:42" x14ac:dyDescent="0.2">
      <c r="A5" s="1">
        <v>135962</v>
      </c>
      <c r="B5" s="1" t="s">
        <v>73</v>
      </c>
      <c r="C5" s="1" t="s">
        <v>58</v>
      </c>
      <c r="D5" s="1" t="s">
        <v>59</v>
      </c>
      <c r="E5" s="1" t="s">
        <v>60</v>
      </c>
      <c r="F5" s="1" t="s">
        <v>74</v>
      </c>
      <c r="G5" s="1" t="s">
        <v>53</v>
      </c>
      <c r="H5" s="1" t="s">
        <v>53</v>
      </c>
      <c r="I5" s="1" t="s">
        <v>62</v>
      </c>
      <c r="J5" s="1" t="s">
        <v>63</v>
      </c>
      <c r="K5" s="1" t="s">
        <v>64</v>
      </c>
      <c r="L5" s="1" t="s">
        <v>65</v>
      </c>
      <c r="M5" s="1" t="s">
        <v>75</v>
      </c>
      <c r="N5" s="15">
        <v>4.9000000000000004</v>
      </c>
      <c r="O5" s="15">
        <v>4</v>
      </c>
      <c r="P5" s="15">
        <v>0.05</v>
      </c>
      <c r="Q5" s="15">
        <v>11</v>
      </c>
      <c r="R5" s="15">
        <v>4.2</v>
      </c>
      <c r="S5" s="15">
        <v>0.05</v>
      </c>
      <c r="T5" s="15">
        <v>8.6999999999999993</v>
      </c>
      <c r="U5" s="15">
        <v>24</v>
      </c>
      <c r="V5" s="1" t="s">
        <v>63</v>
      </c>
      <c r="W5" s="1" t="s">
        <v>68</v>
      </c>
      <c r="X5" s="1" t="s">
        <v>68</v>
      </c>
      <c r="Y5" s="1" t="s">
        <v>68</v>
      </c>
      <c r="Z5" s="1" t="s">
        <v>68</v>
      </c>
      <c r="AA5" s="1" t="s">
        <v>68</v>
      </c>
      <c r="AB5" s="1" t="s">
        <v>68</v>
      </c>
      <c r="AC5" s="1" t="s">
        <v>68</v>
      </c>
      <c r="AD5" s="1" t="s">
        <v>68</v>
      </c>
      <c r="AE5" s="1" t="s">
        <v>68</v>
      </c>
      <c r="AF5" s="1" t="s">
        <v>69</v>
      </c>
      <c r="AG5" s="1" t="s">
        <v>63</v>
      </c>
      <c r="AH5" s="1" t="s">
        <v>70</v>
      </c>
      <c r="AI5" s="1" t="s">
        <v>70</v>
      </c>
      <c r="AJ5" s="1" t="s">
        <v>70</v>
      </c>
      <c r="AK5" s="1" t="s">
        <v>70</v>
      </c>
      <c r="AL5" s="1" t="s">
        <v>70</v>
      </c>
      <c r="AM5" s="1" t="s">
        <v>70</v>
      </c>
      <c r="AN5" s="1" t="s">
        <v>70</v>
      </c>
      <c r="AO5" s="1" t="s">
        <v>71</v>
      </c>
      <c r="AP5" s="1" t="s">
        <v>72</v>
      </c>
    </row>
    <row r="6" spans="1:42" x14ac:dyDescent="0.2">
      <c r="A6" s="1">
        <v>135963</v>
      </c>
      <c r="B6" s="1" t="s">
        <v>76</v>
      </c>
      <c r="C6" s="1" t="s">
        <v>58</v>
      </c>
      <c r="D6" s="1" t="s">
        <v>59</v>
      </c>
      <c r="E6" s="1" t="s">
        <v>60</v>
      </c>
      <c r="F6" s="1" t="s">
        <v>77</v>
      </c>
      <c r="G6" s="1" t="s">
        <v>53</v>
      </c>
      <c r="H6" s="1" t="s">
        <v>53</v>
      </c>
      <c r="I6" s="1" t="s">
        <v>62</v>
      </c>
      <c r="J6" s="1" t="s">
        <v>63</v>
      </c>
      <c r="K6" s="1" t="s">
        <v>64</v>
      </c>
      <c r="L6" s="1" t="s">
        <v>65</v>
      </c>
      <c r="M6" s="1" t="s">
        <v>78</v>
      </c>
      <c r="N6" s="15">
        <v>1.1000000000000001</v>
      </c>
      <c r="O6" s="1" t="s">
        <v>65</v>
      </c>
      <c r="P6" s="15">
        <v>0.03</v>
      </c>
      <c r="Q6" s="15">
        <v>0.97</v>
      </c>
      <c r="R6" s="15">
        <v>1</v>
      </c>
      <c r="S6" s="1" t="s">
        <v>67</v>
      </c>
      <c r="T6" s="15">
        <v>0.5</v>
      </c>
      <c r="U6" s="15">
        <v>3.6</v>
      </c>
      <c r="V6" s="1" t="s">
        <v>63</v>
      </c>
      <c r="W6" s="1" t="s">
        <v>68</v>
      </c>
      <c r="X6" s="1" t="s">
        <v>68</v>
      </c>
      <c r="Y6" s="1" t="s">
        <v>68</v>
      </c>
      <c r="Z6" s="1" t="s">
        <v>68</v>
      </c>
      <c r="AA6" s="1" t="s">
        <v>68</v>
      </c>
      <c r="AB6" s="1" t="s">
        <v>68</v>
      </c>
      <c r="AC6" s="1" t="s">
        <v>68</v>
      </c>
      <c r="AD6" s="1" t="s">
        <v>68</v>
      </c>
      <c r="AE6" s="1" t="s">
        <v>68</v>
      </c>
      <c r="AF6" s="1" t="s">
        <v>69</v>
      </c>
      <c r="AG6" s="1" t="s">
        <v>63</v>
      </c>
      <c r="AH6" s="1" t="s">
        <v>70</v>
      </c>
      <c r="AI6" s="1" t="s">
        <v>70</v>
      </c>
      <c r="AJ6" s="1" t="s">
        <v>70</v>
      </c>
      <c r="AK6" s="1" t="s">
        <v>70</v>
      </c>
      <c r="AL6" s="1" t="s">
        <v>70</v>
      </c>
      <c r="AM6" s="1" t="s">
        <v>70</v>
      </c>
      <c r="AN6" s="1" t="s">
        <v>70</v>
      </c>
      <c r="AO6" s="1" t="s">
        <v>71</v>
      </c>
      <c r="AP6" s="1" t="s">
        <v>72</v>
      </c>
    </row>
    <row r="7" spans="1:42" x14ac:dyDescent="0.2">
      <c r="A7" s="1">
        <v>135964</v>
      </c>
      <c r="B7" s="1" t="s">
        <v>79</v>
      </c>
      <c r="C7" s="1" t="s">
        <v>58</v>
      </c>
      <c r="D7" s="1" t="s">
        <v>59</v>
      </c>
      <c r="E7" s="1" t="s">
        <v>60</v>
      </c>
      <c r="F7" s="1" t="s">
        <v>80</v>
      </c>
      <c r="G7" s="1" t="s">
        <v>53</v>
      </c>
      <c r="H7" s="1" t="s">
        <v>53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81</v>
      </c>
      <c r="N7" s="15">
        <v>1.2</v>
      </c>
      <c r="O7" s="1" t="s">
        <v>65</v>
      </c>
      <c r="P7" s="15">
        <v>0.03</v>
      </c>
      <c r="Q7" s="15">
        <v>0.74</v>
      </c>
      <c r="R7" s="15">
        <v>1.5</v>
      </c>
      <c r="S7" s="1" t="s">
        <v>67</v>
      </c>
      <c r="T7" s="15">
        <v>0.71</v>
      </c>
      <c r="U7" s="15">
        <v>4.8</v>
      </c>
      <c r="V7" s="1" t="s">
        <v>63</v>
      </c>
      <c r="W7" s="1" t="s">
        <v>68</v>
      </c>
      <c r="X7" s="1" t="s">
        <v>68</v>
      </c>
      <c r="Y7" s="1" t="s">
        <v>68</v>
      </c>
      <c r="Z7" s="1" t="s">
        <v>68</v>
      </c>
      <c r="AA7" s="1" t="s">
        <v>68</v>
      </c>
      <c r="AB7" s="1" t="s">
        <v>68</v>
      </c>
      <c r="AC7" s="1" t="s">
        <v>68</v>
      </c>
      <c r="AD7" s="1" t="s">
        <v>68</v>
      </c>
      <c r="AE7" s="1" t="s">
        <v>68</v>
      </c>
      <c r="AF7" s="1" t="s">
        <v>69</v>
      </c>
      <c r="AG7" s="1" t="s">
        <v>63</v>
      </c>
      <c r="AH7" s="1" t="s">
        <v>70</v>
      </c>
      <c r="AI7" s="1" t="s">
        <v>70</v>
      </c>
      <c r="AJ7" s="1" t="s">
        <v>70</v>
      </c>
      <c r="AK7" s="1" t="s">
        <v>70</v>
      </c>
      <c r="AL7" s="1" t="s">
        <v>70</v>
      </c>
      <c r="AM7" s="1" t="s">
        <v>70</v>
      </c>
      <c r="AN7" s="1" t="s">
        <v>70</v>
      </c>
      <c r="AO7" s="1" t="s">
        <v>71</v>
      </c>
      <c r="AP7" s="1" t="s">
        <v>72</v>
      </c>
    </row>
    <row r="8" spans="1:42" x14ac:dyDescent="0.2">
      <c r="A8" s="1">
        <v>135965</v>
      </c>
      <c r="B8" s="1" t="s">
        <v>82</v>
      </c>
      <c r="C8" s="1" t="s">
        <v>58</v>
      </c>
      <c r="D8" s="1" t="s">
        <v>59</v>
      </c>
      <c r="E8" s="1" t="s">
        <v>60</v>
      </c>
      <c r="F8" s="1" t="s">
        <v>83</v>
      </c>
      <c r="G8" s="1" t="s">
        <v>53</v>
      </c>
      <c r="H8" s="1" t="s">
        <v>53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84</v>
      </c>
      <c r="N8" s="15">
        <v>6.2</v>
      </c>
      <c r="O8" s="15">
        <v>6</v>
      </c>
      <c r="P8" s="15">
        <v>0.1</v>
      </c>
      <c r="Q8" s="15">
        <v>12</v>
      </c>
      <c r="R8" s="15">
        <v>6.7</v>
      </c>
      <c r="S8" s="15">
        <v>0.01</v>
      </c>
      <c r="T8" s="15">
        <v>10</v>
      </c>
      <c r="U8" s="15">
        <v>27</v>
      </c>
      <c r="V8" s="1" t="s">
        <v>63</v>
      </c>
      <c r="W8" s="1" t="s">
        <v>68</v>
      </c>
      <c r="X8" s="1" t="s">
        <v>68</v>
      </c>
      <c r="Y8" s="1" t="s">
        <v>68</v>
      </c>
      <c r="Z8" s="1" t="s">
        <v>68</v>
      </c>
      <c r="AA8" s="1" t="s">
        <v>68</v>
      </c>
      <c r="AB8" s="1" t="s">
        <v>68</v>
      </c>
      <c r="AC8" s="1" t="s">
        <v>68</v>
      </c>
      <c r="AD8" s="1" t="s">
        <v>68</v>
      </c>
      <c r="AE8" s="1" t="s">
        <v>68</v>
      </c>
      <c r="AF8" s="1" t="s">
        <v>69</v>
      </c>
      <c r="AG8" s="1" t="s">
        <v>63</v>
      </c>
      <c r="AH8" s="1" t="s">
        <v>70</v>
      </c>
      <c r="AI8" s="1" t="s">
        <v>70</v>
      </c>
      <c r="AJ8" s="1" t="s">
        <v>70</v>
      </c>
      <c r="AK8" s="1" t="s">
        <v>70</v>
      </c>
      <c r="AL8" s="1" t="s">
        <v>70</v>
      </c>
      <c r="AM8" s="1" t="s">
        <v>70</v>
      </c>
      <c r="AN8" s="1" t="s">
        <v>70</v>
      </c>
      <c r="AO8" s="1" t="s">
        <v>71</v>
      </c>
      <c r="AP8" s="1" t="s">
        <v>72</v>
      </c>
    </row>
  </sheetData>
  <pageMargins left="0.75" right="0.75" top="1" bottom="1" header="0.5" footer="0.5"/>
  <pageSetup paperSize="9" fitToWidth="0" fitToHeight="0" orientation="portrait" copies="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6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D27" sqref="D27"/>
    </sheetView>
  </sheetViews>
  <sheetFormatPr defaultRowHeight="12.75" x14ac:dyDescent="0.2"/>
  <cols>
    <col min="1" max="1" width="17.85546875" customWidth="1"/>
    <col min="3" max="5" width="23.5703125" customWidth="1"/>
    <col min="6" max="6" width="24.42578125" customWidth="1"/>
    <col min="7" max="7" width="23.5703125" customWidth="1"/>
    <col min="8" max="8" width="11.7109375" customWidth="1"/>
    <col min="9" max="9" width="11.28515625" customWidth="1"/>
    <col min="11" max="11" width="18.85546875" customWidth="1"/>
  </cols>
  <sheetData>
    <row r="2" spans="1:11" ht="38.25" x14ac:dyDescent="0.2">
      <c r="A2" s="6" t="s">
        <v>1</v>
      </c>
      <c r="B2" s="6"/>
      <c r="C2" s="12" t="s">
        <v>57</v>
      </c>
      <c r="D2" s="12" t="s">
        <v>73</v>
      </c>
      <c r="E2" s="12" t="s">
        <v>76</v>
      </c>
      <c r="F2" s="12" t="s">
        <v>79</v>
      </c>
      <c r="G2" s="12" t="s">
        <v>82</v>
      </c>
      <c r="H2" s="7" t="s">
        <v>86</v>
      </c>
      <c r="I2" s="8" t="s">
        <v>87</v>
      </c>
      <c r="J2" s="12" t="s">
        <v>127</v>
      </c>
      <c r="K2" s="12" t="s">
        <v>128</v>
      </c>
    </row>
    <row r="3" spans="1:11" x14ac:dyDescent="0.2">
      <c r="A3" s="6" t="s">
        <v>5</v>
      </c>
      <c r="B3" s="6" t="s">
        <v>51</v>
      </c>
      <c r="C3" s="9">
        <v>88.6</v>
      </c>
      <c r="D3" s="9">
        <v>81.8</v>
      </c>
      <c r="E3" s="9">
        <v>79.3</v>
      </c>
      <c r="F3" s="9">
        <v>87</v>
      </c>
      <c r="G3" s="9">
        <v>71.7</v>
      </c>
      <c r="H3" s="3" t="s">
        <v>53</v>
      </c>
      <c r="I3" s="3" t="s">
        <v>53</v>
      </c>
      <c r="J3" s="9">
        <f t="shared" ref="J3:J11" si="0">MAX(D3:G3)</f>
        <v>87</v>
      </c>
      <c r="K3" s="3" t="s">
        <v>53</v>
      </c>
    </row>
    <row r="4" spans="1:11" x14ac:dyDescent="0.2">
      <c r="A4" s="6" t="s">
        <v>89</v>
      </c>
      <c r="B4" s="6" t="s">
        <v>51</v>
      </c>
      <c r="C4" s="9">
        <v>5.0999999999999996</v>
      </c>
      <c r="D4" s="9">
        <v>1.4</v>
      </c>
      <c r="E4" s="9">
        <v>0.3</v>
      </c>
      <c r="F4" s="9">
        <v>13.8</v>
      </c>
      <c r="G4" s="9">
        <v>2.5</v>
      </c>
      <c r="H4" s="3" t="s">
        <v>53</v>
      </c>
      <c r="I4" s="3" t="s">
        <v>53</v>
      </c>
      <c r="J4" s="9">
        <f t="shared" si="0"/>
        <v>13.8</v>
      </c>
      <c r="K4" s="3" t="s">
        <v>53</v>
      </c>
    </row>
    <row r="5" spans="1:11" x14ac:dyDescent="0.2">
      <c r="A5" s="6" t="s">
        <v>13</v>
      </c>
      <c r="B5" s="6" t="s">
        <v>56</v>
      </c>
      <c r="C5" s="10">
        <v>2.8</v>
      </c>
      <c r="D5" s="10">
        <v>4.9000000000000004</v>
      </c>
      <c r="E5" s="10">
        <v>1.1000000000000001</v>
      </c>
      <c r="F5" s="10">
        <v>1.2</v>
      </c>
      <c r="G5" s="10">
        <v>6.2</v>
      </c>
      <c r="H5" s="4">
        <v>20</v>
      </c>
      <c r="I5" s="4">
        <v>60</v>
      </c>
      <c r="J5" s="10">
        <f t="shared" si="0"/>
        <v>6.2</v>
      </c>
      <c r="K5" s="23">
        <f>H5/J5</f>
        <v>3.225806451612903</v>
      </c>
    </row>
    <row r="6" spans="1:11" x14ac:dyDescent="0.2">
      <c r="A6" s="6" t="s">
        <v>14</v>
      </c>
      <c r="B6" s="6" t="s">
        <v>56</v>
      </c>
      <c r="C6" s="11" t="s">
        <v>65</v>
      </c>
      <c r="D6" s="10">
        <v>4</v>
      </c>
      <c r="E6" s="11" t="s">
        <v>65</v>
      </c>
      <c r="F6" s="11" t="s">
        <v>65</v>
      </c>
      <c r="G6" s="10">
        <v>6</v>
      </c>
      <c r="H6" s="4">
        <v>40</v>
      </c>
      <c r="I6" s="4">
        <v>200</v>
      </c>
      <c r="J6" s="10">
        <f t="shared" si="0"/>
        <v>6</v>
      </c>
      <c r="K6" s="23">
        <f t="shared" ref="K6:K12" si="1">H6/J6</f>
        <v>6.666666666666667</v>
      </c>
    </row>
    <row r="7" spans="1:11" x14ac:dyDescent="0.2">
      <c r="A7" s="6" t="s">
        <v>15</v>
      </c>
      <c r="B7" s="6" t="s">
        <v>56</v>
      </c>
      <c r="C7" s="10">
        <v>0.04</v>
      </c>
      <c r="D7" s="10">
        <v>0.05</v>
      </c>
      <c r="E7" s="10">
        <v>0.03</v>
      </c>
      <c r="F7" s="10">
        <v>0.03</v>
      </c>
      <c r="G7" s="10">
        <v>0.1</v>
      </c>
      <c r="H7" s="4">
        <v>0.4</v>
      </c>
      <c r="I7" s="4">
        <v>2.5</v>
      </c>
      <c r="J7" s="10">
        <f t="shared" si="0"/>
        <v>0.1</v>
      </c>
      <c r="K7" s="23">
        <f t="shared" si="1"/>
        <v>4</v>
      </c>
    </row>
    <row r="8" spans="1:11" x14ac:dyDescent="0.2">
      <c r="A8" s="6" t="s">
        <v>16</v>
      </c>
      <c r="B8" s="6" t="s">
        <v>56</v>
      </c>
      <c r="C8" s="10">
        <v>0.78</v>
      </c>
      <c r="D8" s="10">
        <v>11</v>
      </c>
      <c r="E8" s="10">
        <v>0.97</v>
      </c>
      <c r="F8" s="10">
        <v>0.74</v>
      </c>
      <c r="G8" s="10">
        <v>12</v>
      </c>
      <c r="H8" s="4">
        <v>50</v>
      </c>
      <c r="I8" s="4">
        <v>270</v>
      </c>
      <c r="J8" s="10">
        <f t="shared" si="0"/>
        <v>12</v>
      </c>
      <c r="K8" s="23">
        <f t="shared" si="1"/>
        <v>4.166666666666667</v>
      </c>
    </row>
    <row r="9" spans="1:11" x14ac:dyDescent="0.2">
      <c r="A9" s="6" t="s">
        <v>17</v>
      </c>
      <c r="B9" s="6" t="s">
        <v>56</v>
      </c>
      <c r="C9" s="10">
        <v>0.4</v>
      </c>
      <c r="D9" s="10">
        <v>4.2</v>
      </c>
      <c r="E9" s="10">
        <v>1</v>
      </c>
      <c r="F9" s="10">
        <v>1.5</v>
      </c>
      <c r="G9" s="10">
        <v>6.7</v>
      </c>
      <c r="H9" s="4">
        <v>20</v>
      </c>
      <c r="I9" s="4">
        <v>90</v>
      </c>
      <c r="J9" s="10">
        <f t="shared" si="0"/>
        <v>6.7</v>
      </c>
      <c r="K9" s="23">
        <f t="shared" si="1"/>
        <v>2.9850746268656714</v>
      </c>
    </row>
    <row r="10" spans="1:11" x14ac:dyDescent="0.2">
      <c r="A10" s="6" t="s">
        <v>18</v>
      </c>
      <c r="B10" s="6" t="s">
        <v>56</v>
      </c>
      <c r="C10" s="11" t="s">
        <v>67</v>
      </c>
      <c r="D10" s="10">
        <v>0.05</v>
      </c>
      <c r="E10" s="11" t="s">
        <v>67</v>
      </c>
      <c r="F10" s="11" t="s">
        <v>67</v>
      </c>
      <c r="G10" s="10">
        <v>0.01</v>
      </c>
      <c r="H10" s="4">
        <v>0.25</v>
      </c>
      <c r="I10" s="4">
        <v>1</v>
      </c>
      <c r="J10" s="10">
        <f t="shared" si="0"/>
        <v>0.05</v>
      </c>
      <c r="K10" s="23">
        <f t="shared" si="1"/>
        <v>5</v>
      </c>
    </row>
    <row r="11" spans="1:11" x14ac:dyDescent="0.2">
      <c r="A11" s="6" t="s">
        <v>19</v>
      </c>
      <c r="B11" s="6" t="s">
        <v>56</v>
      </c>
      <c r="C11" s="10">
        <v>0.6</v>
      </c>
      <c r="D11" s="10">
        <v>8.6999999999999993</v>
      </c>
      <c r="E11" s="10">
        <v>0.5</v>
      </c>
      <c r="F11" s="10">
        <v>0.71</v>
      </c>
      <c r="G11" s="10">
        <v>10</v>
      </c>
      <c r="H11" s="4">
        <v>30</v>
      </c>
      <c r="I11" s="4">
        <v>60</v>
      </c>
      <c r="J11" s="10">
        <f t="shared" si="0"/>
        <v>10</v>
      </c>
      <c r="K11" s="23">
        <f t="shared" si="1"/>
        <v>3</v>
      </c>
    </row>
    <row r="12" spans="1:11" x14ac:dyDescent="0.2">
      <c r="A12" s="6" t="s">
        <v>20</v>
      </c>
      <c r="B12" s="6" t="s">
        <v>56</v>
      </c>
      <c r="C12" s="10">
        <v>3.5</v>
      </c>
      <c r="D12" s="10">
        <v>24</v>
      </c>
      <c r="E12" s="10">
        <v>3.6</v>
      </c>
      <c r="F12" s="10">
        <v>4.8</v>
      </c>
      <c r="G12" s="10">
        <v>27</v>
      </c>
      <c r="H12" s="4">
        <v>130</v>
      </c>
      <c r="I12" s="4">
        <v>500</v>
      </c>
      <c r="J12" s="10">
        <f>MAX(D12:G12)</f>
        <v>27</v>
      </c>
      <c r="K12" s="23">
        <f t="shared" si="1"/>
        <v>4.8148148148148149</v>
      </c>
    </row>
    <row r="13" spans="1:11" x14ac:dyDescent="0.2">
      <c r="A13" s="6" t="s">
        <v>85</v>
      </c>
      <c r="B13" s="6" t="s">
        <v>56</v>
      </c>
      <c r="C13" s="11" t="s">
        <v>69</v>
      </c>
      <c r="D13" s="11" t="s">
        <v>69</v>
      </c>
      <c r="E13" s="11" t="s">
        <v>69</v>
      </c>
      <c r="F13" s="11" t="s">
        <v>69</v>
      </c>
      <c r="G13" s="11" t="s">
        <v>69</v>
      </c>
      <c r="H13" s="3">
        <v>3</v>
      </c>
      <c r="I13" s="3">
        <v>30</v>
      </c>
      <c r="J13" s="11" t="s">
        <v>69</v>
      </c>
      <c r="K13" s="3" t="s">
        <v>53</v>
      </c>
    </row>
    <row r="14" spans="1:11" x14ac:dyDescent="0.2">
      <c r="A14" s="2" t="s">
        <v>88</v>
      </c>
      <c r="B14" s="6" t="s">
        <v>56</v>
      </c>
      <c r="C14" s="11" t="s">
        <v>71</v>
      </c>
      <c r="D14" s="11" t="s">
        <v>71</v>
      </c>
      <c r="E14" s="11" t="s">
        <v>71</v>
      </c>
      <c r="F14" s="11" t="s">
        <v>71</v>
      </c>
      <c r="G14" s="11" t="s">
        <v>71</v>
      </c>
      <c r="H14" s="5">
        <f>20/1000</f>
        <v>0.02</v>
      </c>
      <c r="I14" s="3">
        <f>200/1000</f>
        <v>0.2</v>
      </c>
      <c r="J14" s="11" t="s">
        <v>71</v>
      </c>
      <c r="K14" s="3" t="s">
        <v>53</v>
      </c>
    </row>
    <row r="15" spans="1:11" x14ac:dyDescent="0.2">
      <c r="A15" s="6" t="s">
        <v>11</v>
      </c>
      <c r="B15" s="6" t="s">
        <v>55</v>
      </c>
      <c r="C15" s="11" t="s">
        <v>65</v>
      </c>
      <c r="D15" s="11" t="s">
        <v>65</v>
      </c>
      <c r="E15" s="11" t="s">
        <v>65</v>
      </c>
      <c r="F15" s="11" t="s">
        <v>65</v>
      </c>
      <c r="G15" s="11" t="s">
        <v>65</v>
      </c>
      <c r="H15" s="4">
        <v>7</v>
      </c>
      <c r="I15" s="4">
        <v>200</v>
      </c>
      <c r="J15" s="11" t="s">
        <v>65</v>
      </c>
      <c r="K15" s="3" t="s">
        <v>53</v>
      </c>
    </row>
    <row r="17" spans="1:7" x14ac:dyDescent="0.2">
      <c r="A17" s="6" t="s">
        <v>90</v>
      </c>
      <c r="B17" s="6"/>
      <c r="C17" s="6">
        <v>2</v>
      </c>
      <c r="D17" s="6">
        <v>2</v>
      </c>
      <c r="E17" s="6">
        <v>5</v>
      </c>
      <c r="F17" s="6">
        <v>4</v>
      </c>
      <c r="G17" s="6">
        <v>2</v>
      </c>
    </row>
    <row r="18" spans="1:7" ht="38.25" x14ac:dyDescent="0.2">
      <c r="A18" s="16" t="s">
        <v>91</v>
      </c>
      <c r="B18" s="17"/>
      <c r="C18" s="18" t="s">
        <v>136</v>
      </c>
      <c r="D18" s="18" t="s">
        <v>137</v>
      </c>
      <c r="E18" s="18" t="s">
        <v>126</v>
      </c>
      <c r="F18" s="18" t="s">
        <v>126</v>
      </c>
      <c r="G18" s="18" t="s">
        <v>129</v>
      </c>
    </row>
    <row r="19" spans="1:7" ht="18.75" x14ac:dyDescent="0.2">
      <c r="A19" s="19" t="s">
        <v>92</v>
      </c>
      <c r="B19" s="17"/>
      <c r="C19" s="20" t="s">
        <v>94</v>
      </c>
      <c r="D19" s="20" t="s">
        <v>98</v>
      </c>
      <c r="E19" s="20" t="s">
        <v>100</v>
      </c>
      <c r="F19" s="20" t="s">
        <v>103</v>
      </c>
      <c r="G19" s="20" t="s">
        <v>105</v>
      </c>
    </row>
    <row r="20" spans="1:7" s="14" customFormat="1" ht="63.75" x14ac:dyDescent="0.2">
      <c r="A20" s="16" t="s">
        <v>91</v>
      </c>
      <c r="B20" s="21"/>
      <c r="C20" s="18" t="s">
        <v>130</v>
      </c>
      <c r="D20" s="18" t="s">
        <v>132</v>
      </c>
      <c r="E20" s="18" t="s">
        <v>131</v>
      </c>
      <c r="F20" s="18" t="s">
        <v>131</v>
      </c>
      <c r="G20" s="18" t="s">
        <v>102</v>
      </c>
    </row>
    <row r="21" spans="1:7" x14ac:dyDescent="0.2">
      <c r="A21" s="19" t="s">
        <v>107</v>
      </c>
      <c r="B21" s="17"/>
      <c r="C21" s="17" t="s">
        <v>95</v>
      </c>
      <c r="D21" s="17" t="s">
        <v>99</v>
      </c>
      <c r="E21" s="17" t="s">
        <v>101</v>
      </c>
      <c r="F21" s="17" t="s">
        <v>104</v>
      </c>
      <c r="G21" s="17" t="s">
        <v>106</v>
      </c>
    </row>
    <row r="22" spans="1:7" ht="18.75" x14ac:dyDescent="0.2">
      <c r="A22" s="19" t="s">
        <v>92</v>
      </c>
      <c r="B22" s="17"/>
      <c r="C22" s="20" t="s">
        <v>96</v>
      </c>
      <c r="D22" s="20" t="s">
        <v>108</v>
      </c>
      <c r="E22" s="20" t="s">
        <v>110</v>
      </c>
      <c r="F22" s="20" t="s">
        <v>112</v>
      </c>
      <c r="G22" s="20" t="s">
        <v>114</v>
      </c>
    </row>
    <row r="23" spans="1:7" ht="51" x14ac:dyDescent="0.2">
      <c r="A23" s="19" t="s">
        <v>91</v>
      </c>
      <c r="B23" s="17"/>
      <c r="C23" s="18" t="s">
        <v>131</v>
      </c>
      <c r="D23" s="18" t="s">
        <v>133</v>
      </c>
      <c r="E23" s="18" t="s">
        <v>131</v>
      </c>
      <c r="F23" s="18" t="s">
        <v>131</v>
      </c>
      <c r="G23" s="18" t="s">
        <v>102</v>
      </c>
    </row>
    <row r="24" spans="1:7" x14ac:dyDescent="0.2">
      <c r="A24" s="19" t="s">
        <v>93</v>
      </c>
      <c r="B24" s="17"/>
      <c r="C24" s="17" t="s">
        <v>97</v>
      </c>
      <c r="D24" s="17" t="s">
        <v>109</v>
      </c>
      <c r="E24" s="17" t="s">
        <v>111</v>
      </c>
      <c r="F24" s="17" t="s">
        <v>113</v>
      </c>
      <c r="G24" s="17" t="s">
        <v>115</v>
      </c>
    </row>
    <row r="25" spans="1:7" ht="18.75" x14ac:dyDescent="0.2">
      <c r="A25" s="19" t="s">
        <v>92</v>
      </c>
      <c r="B25" s="17"/>
      <c r="C25" s="17"/>
      <c r="D25" s="17"/>
      <c r="E25" s="20" t="s">
        <v>116</v>
      </c>
      <c r="F25" s="20" t="s">
        <v>118</v>
      </c>
      <c r="G25" s="17"/>
    </row>
    <row r="26" spans="1:7" ht="51" x14ac:dyDescent="0.2">
      <c r="A26" s="19" t="s">
        <v>91</v>
      </c>
      <c r="B26" s="17"/>
      <c r="C26" s="17"/>
      <c r="D26" s="17"/>
      <c r="E26" s="18" t="s">
        <v>131</v>
      </c>
      <c r="F26" s="18" t="s">
        <v>134</v>
      </c>
      <c r="G26" s="17"/>
    </row>
    <row r="27" spans="1:7" ht="18.75" x14ac:dyDescent="0.2">
      <c r="A27" s="19" t="s">
        <v>93</v>
      </c>
      <c r="B27" s="17"/>
      <c r="C27" s="22"/>
      <c r="D27" s="17"/>
      <c r="E27" s="17" t="s">
        <v>117</v>
      </c>
      <c r="F27" s="17" t="s">
        <v>119</v>
      </c>
      <c r="G27" s="17"/>
    </row>
    <row r="28" spans="1:7" ht="18.75" x14ac:dyDescent="0.2">
      <c r="A28" s="19" t="s">
        <v>92</v>
      </c>
      <c r="B28" s="17"/>
      <c r="C28" s="17"/>
      <c r="D28" s="17"/>
      <c r="E28" s="20" t="s">
        <v>120</v>
      </c>
      <c r="F28" s="20" t="s">
        <v>122</v>
      </c>
      <c r="G28" s="17"/>
    </row>
    <row r="29" spans="1:7" ht="38.25" x14ac:dyDescent="0.2">
      <c r="A29" s="19" t="s">
        <v>91</v>
      </c>
      <c r="B29" s="17"/>
      <c r="C29" s="17"/>
      <c r="D29" s="17"/>
      <c r="E29" s="18" t="s">
        <v>131</v>
      </c>
      <c r="F29" s="18" t="s">
        <v>135</v>
      </c>
      <c r="G29" s="17"/>
    </row>
    <row r="30" spans="1:7" x14ac:dyDescent="0.2">
      <c r="A30" s="19" t="s">
        <v>93</v>
      </c>
      <c r="B30" s="17"/>
      <c r="C30" s="17"/>
      <c r="D30" s="17"/>
      <c r="E30" s="17" t="s">
        <v>121</v>
      </c>
      <c r="F30" s="17" t="s">
        <v>123</v>
      </c>
      <c r="G30" s="17"/>
    </row>
    <row r="31" spans="1:7" ht="18.75" x14ac:dyDescent="0.2">
      <c r="A31" s="19" t="s">
        <v>92</v>
      </c>
      <c r="B31" s="17"/>
      <c r="C31" s="17"/>
      <c r="D31" s="17"/>
      <c r="E31" s="20" t="s">
        <v>124</v>
      </c>
      <c r="F31" s="17"/>
      <c r="G31" s="17"/>
    </row>
    <row r="32" spans="1:7" ht="38.25" x14ac:dyDescent="0.2">
      <c r="A32" s="19" t="s">
        <v>91</v>
      </c>
      <c r="B32" s="17"/>
      <c r="C32" s="17"/>
      <c r="D32" s="17"/>
      <c r="E32" s="18" t="s">
        <v>131</v>
      </c>
      <c r="F32" s="17"/>
      <c r="G32" s="17"/>
    </row>
    <row r="33" spans="1:7" x14ac:dyDescent="0.2">
      <c r="A33" s="19" t="s">
        <v>93</v>
      </c>
      <c r="B33" s="17"/>
      <c r="C33" s="17"/>
      <c r="D33" s="17"/>
      <c r="E33" s="17" t="s">
        <v>125</v>
      </c>
      <c r="F33" s="17"/>
      <c r="G33" s="17"/>
    </row>
    <row r="36" spans="1:7" ht="18.75" x14ac:dyDescent="0.2">
      <c r="C36" s="13"/>
    </row>
  </sheetData>
  <pageMargins left="0.7" right="0.7" top="0.75" bottom="0.75" header="0.3" footer="0.3"/>
  <pageSetup paperSize="9" orientation="portrait" horizontalDpi="300" verticalDpi="300" r:id="rId1"/>
  <ignoredErrors>
    <ignoredError sqref="J3:J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1DDF2-810E-499B-9D86-47D829EF2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7D30BB-BEEA-4AB3-9CE2-14852B4BC2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13E866-CD85-4621-BF55-B71B8749C3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 Analyser fra lab.</vt:lpstr>
      <vt:lpstr>Analyser_tilpasset af COWI</vt:lpstr>
      <vt:lpstr>Tungmetaller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Marie Ingvardsen</dc:creator>
  <cp:lastModifiedBy>Signe Marie Ingvardsen</cp:lastModifiedBy>
  <dcterms:created xsi:type="dcterms:W3CDTF">2020-07-08T12:43:22Z</dcterms:created>
  <dcterms:modified xsi:type="dcterms:W3CDTF">2020-07-09T12:06:25Z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0x010100C4B5EC5F424DF0438C02C794499518FB</vt:lpwstr>
  </property>
</Properties>
</file>